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mp_for_dreamweaver/Google Drive/Self_2016_April/0_Website_MechMatSci_Spring2020/MechMatSci/pdf_Docs/"/>
    </mc:Choice>
  </mc:AlternateContent>
  <xr:revisionPtr revIDLastSave="0" documentId="13_ncr:1_{1DA655BC-033E-1547-A905-314AFF5C76D5}" xr6:coauthVersionLast="45" xr6:coauthVersionMax="45" xr10:uidLastSave="{00000000-0000-0000-0000-000000000000}"/>
  <bookViews>
    <workbookView xWindow="1960" yWindow="-19180" windowWidth="26900" windowHeight="19180" activeTab="3" xr2:uid="{C3462DCF-BD3B-024C-8CCE-EECBDCA4CB68}"/>
  </bookViews>
  <sheets>
    <sheet name="Youngs Mod" sheetId="1" r:id="rId1"/>
    <sheet name="AFM DNA" sheetId="2" r:id="rId2"/>
    <sheet name="Heat of Melting" sheetId="3" r:id="rId3"/>
    <sheet name="Units kg into MP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G9" i="4"/>
  <c r="F9" i="4"/>
  <c r="E9" i="4"/>
  <c r="D9" i="4"/>
  <c r="M37" i="3" l="1"/>
  <c r="K37" i="3"/>
  <c r="L37" i="3" s="1"/>
  <c r="H37" i="3"/>
  <c r="M34" i="3"/>
  <c r="K34" i="3"/>
  <c r="L34" i="3" s="1"/>
  <c r="H34" i="3"/>
  <c r="N34" i="3" l="1"/>
  <c r="O34" i="3" s="1"/>
  <c r="Q34" i="3" s="1"/>
  <c r="N37" i="3"/>
  <c r="O37" i="3" s="1"/>
  <c r="Q37" i="3" s="1"/>
  <c r="D39" i="2"/>
  <c r="C39" i="2"/>
  <c r="B39" i="2"/>
  <c r="F20" i="2"/>
  <c r="E19" i="2"/>
  <c r="B23" i="2" s="1"/>
  <c r="G19" i="2"/>
  <c r="C23" i="2" s="1"/>
  <c r="I19" i="2"/>
  <c r="C19" i="2"/>
  <c r="E10" i="2"/>
  <c r="C10" i="2"/>
  <c r="F10" i="2" s="1"/>
  <c r="D18" i="1"/>
  <c r="B21" i="1"/>
  <c r="B20" i="1"/>
  <c r="B19" i="1"/>
  <c r="C16" i="1"/>
  <c r="B13" i="1"/>
  <c r="E39" i="2" l="1"/>
  <c r="F39" i="2" s="1"/>
  <c r="D23" i="2"/>
</calcChain>
</file>

<file path=xl/sharedStrings.xml><?xml version="1.0" encoding="utf-8"?>
<sst xmlns="http://schemas.openxmlformats.org/spreadsheetml/2006/main" count="97" uniqueCount="59">
  <si>
    <t>Zirconia</t>
  </si>
  <si>
    <t>Mol wt</t>
  </si>
  <si>
    <t>g/mol</t>
  </si>
  <si>
    <t>density</t>
  </si>
  <si>
    <t>g/cm^3</t>
  </si>
  <si>
    <t>DNA  (Nature paper)</t>
  </si>
  <si>
    <t>DelF</t>
  </si>
  <si>
    <t>pN</t>
  </si>
  <si>
    <t>DelExt</t>
  </si>
  <si>
    <t>um</t>
  </si>
  <si>
    <t>N</t>
  </si>
  <si>
    <t>m</t>
  </si>
  <si>
    <t>k(stiffness)</t>
  </si>
  <si>
    <t>N/m</t>
  </si>
  <si>
    <t>w</t>
  </si>
  <si>
    <t>h</t>
  </si>
  <si>
    <t>el</t>
  </si>
  <si>
    <t>E</t>
  </si>
  <si>
    <t>Pa</t>
  </si>
  <si>
    <t>GPa</t>
  </si>
  <si>
    <t>Numer</t>
  </si>
  <si>
    <t>Denom</t>
  </si>
  <si>
    <t>k</t>
  </si>
  <si>
    <t>mm</t>
  </si>
  <si>
    <t>Diving Board</t>
  </si>
  <si>
    <t>W</t>
  </si>
  <si>
    <t>kg</t>
  </si>
  <si>
    <t>H_j</t>
  </si>
  <si>
    <t>DelU</t>
  </si>
  <si>
    <t>LHS</t>
  </si>
  <si>
    <t>denom</t>
  </si>
  <si>
    <t>DelH_V</t>
  </si>
  <si>
    <t>Heat of melting per atom</t>
  </si>
  <si>
    <t>Omega</t>
  </si>
  <si>
    <t>Volume per atom</t>
  </si>
  <si>
    <t>elastic modulus</t>
  </si>
  <si>
    <t>COPPER</t>
  </si>
  <si>
    <t>kJ/mol</t>
  </si>
  <si>
    <t>J/atom</t>
  </si>
  <si>
    <t>At wt</t>
  </si>
  <si>
    <t>cm^3/mol</t>
  </si>
  <si>
    <t>m^3/atom</t>
  </si>
  <si>
    <t>N_A</t>
  </si>
  <si>
    <t>atoms/mol</t>
  </si>
  <si>
    <t>E*</t>
  </si>
  <si>
    <t>Numerical</t>
  </si>
  <si>
    <t>Gpa</t>
  </si>
  <si>
    <t>expt</t>
  </si>
  <si>
    <t>ZIRCONIUM</t>
  </si>
  <si>
    <t>RATIO</t>
  </si>
  <si>
    <t>ext/theory</t>
  </si>
  <si>
    <t xml:space="preserve">Units </t>
  </si>
  <si>
    <t>Convert Kg/mm^2 into MPa</t>
  </si>
  <si>
    <t>kg/mm^2</t>
  </si>
  <si>
    <t>N/mm^2</t>
  </si>
  <si>
    <t>N/m^2</t>
  </si>
  <si>
    <t>MPa</t>
  </si>
  <si>
    <t>Shear Mod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</si>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</sst>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4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826976</xdr:colOff>
      <xdr:row>12</xdr:row>
      <xdr:rowOff>0</xdr:rowOff>
    </xdr:from>
    <xdr:to>
      <xdr:col>2</xdr:col>
      <xdr:colOff>88604</xdr:colOff>
      <xdr:row>14</xdr:row>
      <xdr:rowOff>167553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B89C31-A6DE-F74D-BC87-991D80F4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976" y="2480930"/>
          <a:ext cx="915581" cy="5810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206743</xdr:rowOff>
    </xdr:from>
    <xdr:to>
      <xdr:col>4</xdr:col>
      <xdr:colOff>436310</xdr:colOff>
      <xdr:row>29</xdr:row>
      <xdr:rowOff>191976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8C0193-0EB1-274F-90F3-E16A6A7DE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6977" y="5582092"/>
          <a:ext cx="2917240" cy="60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825944</xdr:colOff>
      <xdr:row>19</xdr:row>
      <xdr:rowOff>204265</xdr:rowOff>
    </xdr:from>
    <xdr:to>
      <xdr:col>9</xdr:col>
      <xdr:colOff>346631</xdr:colOff>
      <xdr:row>24</xdr:row>
      <xdr:rowOff>17761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C4B451-F566-AA4A-82BF-DF809C95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08" y="4085314"/>
          <a:ext cx="1998520" cy="83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3AE1-4959-5A44-AE4A-CAEDF9ACBF85}">
  <dimension ref="B4:D21"/>
  <sheetViews>
    <sheetView zoomScale="119" zoomScaleNormal="119" workbookViewId="0">
      <selection activeCell="D19" sqref="D19"/>
    </sheetView>
  </sheetViews>
  <sheetFormatPr baseColWidth="10" defaultRowHeight="16" x14ac:dyDescent="0.2"/>
  <sheetData>
    <row r="4" spans="2:3" x14ac:dyDescent="0.2">
      <c r="B4" t="s">
        <v>0</v>
      </c>
    </row>
    <row r="6" spans="2:3" x14ac:dyDescent="0.2">
      <c r="B6" t="s">
        <v>1</v>
      </c>
      <c r="C6" t="s">
        <v>3</v>
      </c>
    </row>
    <row r="7" spans="2:3" x14ac:dyDescent="0.2">
      <c r="B7" t="s">
        <v>2</v>
      </c>
      <c r="C7" t="s">
        <v>4</v>
      </c>
    </row>
    <row r="8" spans="2:3" x14ac:dyDescent="0.2">
      <c r="B8">
        <v>123</v>
      </c>
      <c r="C8">
        <v>5.68</v>
      </c>
    </row>
    <row r="13" spans="2:3" x14ac:dyDescent="0.2">
      <c r="B13">
        <f>2*6*6.02</f>
        <v>72.239999999999995</v>
      </c>
    </row>
    <row r="16" spans="2:3" x14ac:dyDescent="0.2">
      <c r="C16">
        <f>63.5*1.28/(8.96*0.72)</f>
        <v>12.59920634920635</v>
      </c>
    </row>
    <row r="18" spans="2:4" x14ac:dyDescent="0.2">
      <c r="D18">
        <f>3/0.125</f>
        <v>24</v>
      </c>
    </row>
    <row r="19" spans="2:4" x14ac:dyDescent="0.2">
      <c r="B19">
        <f>1.23*2/(0.75*5.68)</f>
        <v>0.57746478873239437</v>
      </c>
    </row>
    <row r="20" spans="2:4" x14ac:dyDescent="0.2">
      <c r="B20">
        <f>3/1.25</f>
        <v>2.4</v>
      </c>
    </row>
    <row r="21" spans="2:4" x14ac:dyDescent="0.2">
      <c r="B21" t="e">
        <f>3/0/125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2EA7-CE47-F146-8769-35041E87074B}">
  <dimension ref="B6:I40"/>
  <sheetViews>
    <sheetView topLeftCell="A16" zoomScale="172" zoomScaleNormal="172" workbookViewId="0">
      <selection activeCell="F40" sqref="F40"/>
    </sheetView>
  </sheetViews>
  <sheetFormatPr baseColWidth="10" defaultRowHeight="16" x14ac:dyDescent="0.2"/>
  <cols>
    <col min="1" max="16384" width="10.83203125" style="1"/>
  </cols>
  <sheetData>
    <row r="6" spans="2:9" x14ac:dyDescent="0.2">
      <c r="B6" s="2" t="s">
        <v>5</v>
      </c>
    </row>
    <row r="8" spans="2:9" x14ac:dyDescent="0.2">
      <c r="B8" s="1" t="s">
        <v>6</v>
      </c>
      <c r="C8" s="1" t="s">
        <v>6</v>
      </c>
      <c r="D8" s="1" t="s">
        <v>8</v>
      </c>
      <c r="E8" s="1" t="s">
        <v>8</v>
      </c>
      <c r="F8" s="1" t="s">
        <v>12</v>
      </c>
    </row>
    <row r="9" spans="2:9" x14ac:dyDescent="0.2">
      <c r="B9" s="1" t="s">
        <v>7</v>
      </c>
      <c r="C9" s="1" t="s">
        <v>10</v>
      </c>
      <c r="D9" s="1" t="s">
        <v>9</v>
      </c>
      <c r="E9" s="1" t="s">
        <v>11</v>
      </c>
      <c r="F9" s="1" t="s">
        <v>13</v>
      </c>
    </row>
    <row r="10" spans="2:9" x14ac:dyDescent="0.2">
      <c r="B10" s="1">
        <v>10</v>
      </c>
      <c r="C10" s="1">
        <f>B10*0.000000000001</f>
        <v>9.9999999999999994E-12</v>
      </c>
      <c r="D10" s="1">
        <v>10</v>
      </c>
      <c r="E10" s="1">
        <f>D10*0.000001</f>
        <v>9.9999999999999991E-6</v>
      </c>
      <c r="F10" s="1">
        <f>C10/E10</f>
        <v>9.9999999999999995E-7</v>
      </c>
    </row>
    <row r="16" spans="2:9" x14ac:dyDescent="0.2">
      <c r="B16" s="1" t="s">
        <v>14</v>
      </c>
      <c r="C16" s="1" t="s">
        <v>14</v>
      </c>
      <c r="D16" s="1" t="s">
        <v>15</v>
      </c>
      <c r="E16" s="1" t="s">
        <v>15</v>
      </c>
      <c r="F16" s="1" t="s">
        <v>16</v>
      </c>
      <c r="G16" s="1" t="s">
        <v>16</v>
      </c>
      <c r="H16" s="1" t="s">
        <v>17</v>
      </c>
      <c r="I16" s="1" t="s">
        <v>17</v>
      </c>
    </row>
    <row r="17" spans="2:9" x14ac:dyDescent="0.2">
      <c r="B17" s="1" t="s">
        <v>9</v>
      </c>
      <c r="C17" s="1" t="s">
        <v>11</v>
      </c>
      <c r="D17" s="1" t="s">
        <v>9</v>
      </c>
      <c r="E17" s="1" t="s">
        <v>11</v>
      </c>
      <c r="F17" s="1" t="s">
        <v>9</v>
      </c>
      <c r="G17" s="1" t="s">
        <v>11</v>
      </c>
      <c r="H17" s="1" t="s">
        <v>19</v>
      </c>
      <c r="I17" s="1" t="s">
        <v>18</v>
      </c>
    </row>
    <row r="19" spans="2:9" x14ac:dyDescent="0.2">
      <c r="B19" s="1">
        <v>5</v>
      </c>
      <c r="C19" s="2">
        <f>B19*0.000001</f>
        <v>4.9999999999999996E-6</v>
      </c>
      <c r="D19" s="1">
        <v>0.1</v>
      </c>
      <c r="E19" s="2">
        <f>D19*0.000001</f>
        <v>9.9999999999999995E-8</v>
      </c>
      <c r="F19" s="1">
        <v>1000</v>
      </c>
      <c r="G19" s="2">
        <f>F19*0.000001</f>
        <v>1E-3</v>
      </c>
      <c r="H19" s="1">
        <v>150</v>
      </c>
      <c r="I19" s="2">
        <f>H19*1000000000</f>
        <v>150000000000</v>
      </c>
    </row>
    <row r="20" spans="2:9" x14ac:dyDescent="0.2">
      <c r="F20" s="1">
        <f>F19/1000</f>
        <v>1</v>
      </c>
    </row>
    <row r="21" spans="2:9" x14ac:dyDescent="0.2">
      <c r="B21" s="1" t="s">
        <v>20</v>
      </c>
      <c r="C21" s="1" t="s">
        <v>21</v>
      </c>
      <c r="D21" s="1" t="s">
        <v>22</v>
      </c>
      <c r="F21" s="1" t="s">
        <v>23</v>
      </c>
    </row>
    <row r="22" spans="2:9" x14ac:dyDescent="0.2">
      <c r="D22" s="1" t="s">
        <v>13</v>
      </c>
    </row>
    <row r="23" spans="2:9" x14ac:dyDescent="0.2">
      <c r="B23" s="1">
        <f>C19*E19^3*I19</f>
        <v>7.4999999999999966E-16</v>
      </c>
      <c r="C23" s="1">
        <f>4*G19^3</f>
        <v>4.0000000000000002E-9</v>
      </c>
      <c r="D23" s="1">
        <f>B23/C23</f>
        <v>1.874999999999999E-7</v>
      </c>
    </row>
    <row r="26" spans="2:9" x14ac:dyDescent="0.2">
      <c r="B26" s="2" t="s">
        <v>24</v>
      </c>
    </row>
    <row r="32" spans="2:9" x14ac:dyDescent="0.2">
      <c r="B32" s="1" t="s">
        <v>25</v>
      </c>
      <c r="C32" s="1" t="s">
        <v>27</v>
      </c>
      <c r="D32" s="1" t="s">
        <v>16</v>
      </c>
      <c r="E32" s="1" t="s">
        <v>14</v>
      </c>
      <c r="F32" s="1" t="s">
        <v>15</v>
      </c>
      <c r="G32" s="1" t="s">
        <v>28</v>
      </c>
    </row>
    <row r="33" spans="2:7" x14ac:dyDescent="0.2">
      <c r="B33" s="1" t="s">
        <v>26</v>
      </c>
      <c r="C33" s="1" t="s">
        <v>11</v>
      </c>
      <c r="D33" s="1" t="s">
        <v>11</v>
      </c>
      <c r="E33" s="1" t="s">
        <v>11</v>
      </c>
      <c r="F33" s="1" t="s">
        <v>11</v>
      </c>
      <c r="G33" s="1" t="s">
        <v>11</v>
      </c>
    </row>
    <row r="35" spans="2:7" x14ac:dyDescent="0.2">
      <c r="B35" s="1">
        <v>80</v>
      </c>
      <c r="C35" s="1">
        <v>0.7</v>
      </c>
      <c r="D35" s="1">
        <v>3</v>
      </c>
      <c r="E35" s="1">
        <v>0.3</v>
      </c>
      <c r="F35" s="1">
        <v>0.03</v>
      </c>
      <c r="G35" s="1">
        <v>0.3</v>
      </c>
    </row>
    <row r="37" spans="2:7" x14ac:dyDescent="0.2">
      <c r="B37" s="1" t="s">
        <v>17</v>
      </c>
    </row>
    <row r="38" spans="2:7" x14ac:dyDescent="0.2">
      <c r="B38" s="1" t="s">
        <v>29</v>
      </c>
      <c r="C38" s="1" t="s">
        <v>20</v>
      </c>
      <c r="D38" s="1" t="s">
        <v>30</v>
      </c>
      <c r="E38" s="1" t="s">
        <v>17</v>
      </c>
    </row>
    <row r="39" spans="2:7" x14ac:dyDescent="0.2">
      <c r="B39" s="1">
        <f>B35*10*C35</f>
        <v>560</v>
      </c>
      <c r="C39" s="1">
        <f>4*D35^3</f>
        <v>108</v>
      </c>
      <c r="D39" s="1">
        <f>E35*F35^3*G35^2</f>
        <v>7.2899999999999982E-7</v>
      </c>
      <c r="E39" s="1">
        <f>B39*C39/D39</f>
        <v>82962962962.962982</v>
      </c>
      <c r="F39" s="1">
        <f>E39/1000000000</f>
        <v>82.962962962962976</v>
      </c>
    </row>
    <row r="40" spans="2:7" x14ac:dyDescent="0.2">
      <c r="E40" s="1" t="s">
        <v>18</v>
      </c>
      <c r="F40" s="1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9B19-B31D-4D4A-84EF-38A8E8AA0CE7}">
  <dimension ref="G22:Q37"/>
  <sheetViews>
    <sheetView topLeftCell="D18" zoomScale="143" zoomScaleNormal="143" workbookViewId="0">
      <selection activeCell="Q37" sqref="Q37"/>
    </sheetView>
  </sheetViews>
  <sheetFormatPr baseColWidth="10" defaultRowHeight="16" x14ac:dyDescent="0.2"/>
  <cols>
    <col min="1" max="16384" width="10.83203125" style="1"/>
  </cols>
  <sheetData>
    <row r="22" spans="7:17" x14ac:dyDescent="0.2">
      <c r="K22" s="1" t="s">
        <v>42</v>
      </c>
      <c r="L22" s="1">
        <v>6.0300000000000002E+23</v>
      </c>
      <c r="M22" s="1" t="s">
        <v>43</v>
      </c>
    </row>
    <row r="26" spans="7:17" x14ac:dyDescent="0.2">
      <c r="G26" s="1" t="s">
        <v>31</v>
      </c>
      <c r="H26" s="1" t="s">
        <v>32</v>
      </c>
    </row>
    <row r="27" spans="7:17" x14ac:dyDescent="0.2">
      <c r="G27" s="1" t="s">
        <v>33</v>
      </c>
      <c r="H27" s="1" t="s">
        <v>34</v>
      </c>
    </row>
    <row r="28" spans="7:17" x14ac:dyDescent="0.2">
      <c r="G28" s="1" t="s">
        <v>17</v>
      </c>
      <c r="H28" s="1" t="s">
        <v>35</v>
      </c>
    </row>
    <row r="30" spans="7:17" x14ac:dyDescent="0.2">
      <c r="G30" s="2" t="s">
        <v>36</v>
      </c>
    </row>
    <row r="31" spans="7:17" x14ac:dyDescent="0.2">
      <c r="G31" s="1" t="s">
        <v>31</v>
      </c>
      <c r="H31" s="1" t="s">
        <v>31</v>
      </c>
      <c r="I31" s="1" t="s">
        <v>39</v>
      </c>
      <c r="J31" s="1" t="s">
        <v>3</v>
      </c>
      <c r="K31" s="1" t="s">
        <v>40</v>
      </c>
      <c r="L31" s="1" t="s">
        <v>41</v>
      </c>
      <c r="M31" s="1" t="s">
        <v>45</v>
      </c>
      <c r="N31" s="1" t="s">
        <v>44</v>
      </c>
      <c r="O31" s="1" t="s">
        <v>44</v>
      </c>
      <c r="P31" s="1" t="s">
        <v>17</v>
      </c>
      <c r="Q31" s="1" t="s">
        <v>49</v>
      </c>
    </row>
    <row r="32" spans="7:17" x14ac:dyDescent="0.2">
      <c r="G32" s="1" t="s">
        <v>37</v>
      </c>
      <c r="H32" s="1" t="s">
        <v>38</v>
      </c>
      <c r="I32" s="1" t="s">
        <v>2</v>
      </c>
      <c r="J32" s="1" t="s">
        <v>4</v>
      </c>
      <c r="N32" s="1" t="s">
        <v>18</v>
      </c>
      <c r="O32" s="1" t="s">
        <v>19</v>
      </c>
      <c r="P32" s="1" t="s">
        <v>47</v>
      </c>
      <c r="Q32" s="1" t="s">
        <v>50</v>
      </c>
    </row>
    <row r="33" spans="7:17" x14ac:dyDescent="0.2">
      <c r="P33" s="1" t="s">
        <v>46</v>
      </c>
    </row>
    <row r="34" spans="7:17" x14ac:dyDescent="0.2">
      <c r="G34" s="1">
        <v>13.2</v>
      </c>
      <c r="H34" s="1">
        <f>G34*1000/$L$22</f>
        <v>2.1890547263681591E-20</v>
      </c>
      <c r="I34" s="1">
        <v>63.5</v>
      </c>
      <c r="J34" s="1">
        <v>8.93</v>
      </c>
      <c r="K34" s="1">
        <f>I34/J34</f>
        <v>7.1108622620380739</v>
      </c>
      <c r="L34" s="1">
        <f>K34*0.000001/$L$22</f>
        <v>1.1792474729748048E-29</v>
      </c>
      <c r="M34" s="1">
        <f>8*3.141*3.141/3</f>
        <v>26.309016</v>
      </c>
      <c r="N34" s="1">
        <f>M34*H34/L34</f>
        <v>48837820000.251968</v>
      </c>
      <c r="O34" s="1">
        <f>N34/1000000000</f>
        <v>48.837820000251966</v>
      </c>
      <c r="P34" s="1">
        <v>117</v>
      </c>
      <c r="Q34" s="1">
        <f>P34/O34</f>
        <v>2.3956843282398022</v>
      </c>
    </row>
    <row r="36" spans="7:17" x14ac:dyDescent="0.2">
      <c r="G36" s="2" t="s">
        <v>48</v>
      </c>
    </row>
    <row r="37" spans="7:17" x14ac:dyDescent="0.2">
      <c r="G37" s="1">
        <v>16.899999999999999</v>
      </c>
      <c r="H37" s="1">
        <f>G37*1000/$L$22</f>
        <v>2.8026533996683247E-20</v>
      </c>
      <c r="I37" s="1">
        <v>91.2</v>
      </c>
      <c r="J37" s="1">
        <v>6.52</v>
      </c>
      <c r="K37" s="1">
        <f>I37/J37</f>
        <v>13.987730061349694</v>
      </c>
      <c r="L37" s="1">
        <f>K37*0.000001/$L$22</f>
        <v>2.319689894087843E-29</v>
      </c>
      <c r="M37" s="1">
        <f>8*3.141*3.141/3</f>
        <v>26.309016</v>
      </c>
      <c r="N37" s="1">
        <f>M37*H37/L37</f>
        <v>31786599287.368416</v>
      </c>
      <c r="O37" s="1">
        <f>N37/1000000000</f>
        <v>31.786599287368414</v>
      </c>
      <c r="P37" s="1">
        <v>100</v>
      </c>
      <c r="Q37" s="1">
        <f>P37/O37</f>
        <v>3.1459798230048066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68FC-139C-224A-AD6B-531A21B0528E}">
  <dimension ref="A1:I9"/>
  <sheetViews>
    <sheetView tabSelected="1" workbookViewId="0">
      <selection activeCell="I9" sqref="I9"/>
    </sheetView>
  </sheetViews>
  <sheetFormatPr baseColWidth="10" defaultRowHeight="16" x14ac:dyDescent="0.2"/>
  <cols>
    <col min="5" max="5" width="12.1640625" bestFit="1" customWidth="1"/>
  </cols>
  <sheetData>
    <row r="1" spans="1:9" x14ac:dyDescent="0.2">
      <c r="A1" t="s">
        <v>51</v>
      </c>
    </row>
    <row r="5" spans="1:9" x14ac:dyDescent="0.2">
      <c r="C5" t="s">
        <v>52</v>
      </c>
    </row>
    <row r="7" spans="1:9" x14ac:dyDescent="0.2">
      <c r="C7" t="s">
        <v>53</v>
      </c>
      <c r="D7" t="s">
        <v>54</v>
      </c>
      <c r="E7" t="s">
        <v>55</v>
      </c>
      <c r="F7" t="s">
        <v>56</v>
      </c>
      <c r="G7" t="s">
        <v>19</v>
      </c>
      <c r="H7" t="s">
        <v>57</v>
      </c>
      <c r="I7" t="s">
        <v>58</v>
      </c>
    </row>
    <row r="8" spans="1:9" x14ac:dyDescent="0.2">
      <c r="H8" t="s">
        <v>19</v>
      </c>
    </row>
    <row r="9" spans="1:9" x14ac:dyDescent="0.2">
      <c r="C9">
        <v>1000</v>
      </c>
      <c r="D9">
        <f>C9*10</f>
        <v>10000</v>
      </c>
      <c r="E9">
        <f>D9*1000000</f>
        <v>10000000000</v>
      </c>
      <c r="F9">
        <f>E9/1000000</f>
        <v>10000</v>
      </c>
      <c r="G9">
        <f>F9/1000</f>
        <v>10</v>
      </c>
      <c r="H9">
        <v>120</v>
      </c>
      <c r="I9">
        <f>G9/H9</f>
        <v>8.3333333333333329E-2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Youngs Mod</vt:lpstr>
      <vt:lpstr>AFM DNA</vt:lpstr>
      <vt:lpstr>Heat of Melting</vt:lpstr>
      <vt:lpstr>Units kg into 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Raj</dc:creator>
  <cp:lastModifiedBy>Rishi Raj</cp:lastModifiedBy>
  <dcterms:created xsi:type="dcterms:W3CDTF">2020-01-13T20:00:54Z</dcterms:created>
  <dcterms:modified xsi:type="dcterms:W3CDTF">2020-02-19T22:06:58Z</dcterms:modified>
</cp:coreProperties>
</file>